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I32" i="1" l="1"/>
  <c r="J8" i="3" s="1"/>
  <c r="J19" s="1"/>
  <c r="J23" s="1"/>
  <c r="J26" s="1"/>
  <c r="E32" i="1"/>
  <c r="F8" i="3" s="1"/>
  <c r="F19" s="1"/>
  <c r="F23" s="1"/>
  <c r="F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<sst xmlns="http://schemas.openxmlformats.org/spreadsheetml/2006/main" count="112" uniqueCount="90">
  <si>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</si>
  <si>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</si>
  <si>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</si>
  <si>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</si>
  <si>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</si>
  <si>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</si>
  <si>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</si>
  <si>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</si>
  <si>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</si>
  <si>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</si>
  <si>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</si>
  <si>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</si>
  <si>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</si>
  <si>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</si>
  <si>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</si>
  <si>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</si>
  <si>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</si>
  <si>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</si>
  <si>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</si>
  <si>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</si>
  <si>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</si>
  <si>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</si>
  <si>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</si>
  <si>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</si>
  <si>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</si>
  <si>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</si>
  <si>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</si>
  <si>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</si>
  <si>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</si>
  <si>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</si>
  <si>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</si>
  <si>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</si>
  <si>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</si>
  <si>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</si>
  <si>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</si>
  <si>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</si>
  <si>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</si>
  <si>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</si>
  <si>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</si>
  <si>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</si>
  <si>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</si>
  <si>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</si>
  <si>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</si>
  <si>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</si>
  <si>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</si>
  <si>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</si>
  <si>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</si>
  <si>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</si>
  <si>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</si>
  <si>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</si>
  <si>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</si>
  <si>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</si>
  <si>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</si>
  <si>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</si>
  <si>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</si>
  <si>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</si>
  <si>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</si>
  <si>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</si>
  <si>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</si>
  <si>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</si>
  <si>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</si>
  <si>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</si>
  <si>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</si>
  <si>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</si>
  <si>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</si>
  <si>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</si>
  <si>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</si>
  <si>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</si>
  <si>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</si>
  <si>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</si>
  <si>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</si>
  <si>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</si>
  <si>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</si>
  <si>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</si>
  <si>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</si>
  <si>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</si>
  <si>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</si>
  <si>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</si>
  <si>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</si>
  <si>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</si>
  <si>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</si>
  <si>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</si>
  <si>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</si>
  <si>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272931816</t>
  </si>
  <si>
    <t>URZĄD GMINY MARKLOWICE</t>
  </si>
  <si>
    <t>GMINNA BIBLIOTEKA PUBLICZNA                            UL. WYZWOLENIA 152                                    44-321 MARKLOWICE                           NIP 647-21-52-341</t>
  </si>
  <si>
    <t>31-12-2020</t>
  </si>
  <si>
    <t>2020-02-12</t>
  </si>
  <si>
    <t>Adamczyk Mirela</t>
  </si>
  <si>
    <t>Węglorz Jolanta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</si>
</sst>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9" workbookViewId="0">
      <selection activeCell="I29" sqref="I29:J29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5" t="s">
        <v>48</v>
      </c>
      <c r="C2" s="106"/>
      <c r="D2" s="106"/>
      <c r="E2" s="106"/>
      <c r="F2" s="106"/>
      <c r="G2" s="106"/>
      <c r="H2" s="106"/>
      <c r="I2" s="106"/>
      <c r="J2" s="106"/>
      <c r="K2" s="8"/>
    </row>
    <row r="3" spans="1:12" s="9" customFormat="1" ht="33" customHeight="1">
      <c r="A3" s="8"/>
      <c r="B3" s="107"/>
      <c r="C3" s="107"/>
      <c r="D3" s="107"/>
      <c r="E3" s="107"/>
      <c r="F3" s="107"/>
      <c r="G3" s="107"/>
      <c r="H3" s="107"/>
      <c r="I3" s="107"/>
      <c r="J3" s="107"/>
      <c r="K3" s="8"/>
    </row>
    <row r="4" spans="1:12" ht="15" customHeight="1">
      <c r="A4" s="1"/>
      <c r="B4" s="82" t="s">
        <v>8</v>
      </c>
      <c r="C4" s="83"/>
      <c r="D4" s="91" t="s">
        <v>13</v>
      </c>
      <c r="E4" s="92"/>
      <c r="F4" s="93"/>
      <c r="G4" s="62" t="s">
        <v>0</v>
      </c>
      <c r="H4" s="63"/>
      <c r="I4" s="63"/>
      <c r="J4" s="64"/>
      <c r="K4" s="1"/>
    </row>
    <row r="5" spans="1:12" ht="13.5" customHeight="1">
      <c r="A5" s="1"/>
      <c r="B5" s="84" t="s">
        <v>85</v>
      </c>
      <c r="C5" s="85"/>
      <c r="D5" s="94"/>
      <c r="E5" s="95"/>
      <c r="F5" s="96"/>
      <c r="G5" s="65" t="s">
        <v>84</v>
      </c>
      <c r="H5" s="66"/>
      <c r="I5" s="66"/>
      <c r="J5" s="67"/>
      <c r="K5" s="1"/>
    </row>
    <row r="6" spans="1:12" ht="13.5" customHeight="1">
      <c r="A6" s="1"/>
      <c r="B6" s="86"/>
      <c r="C6" s="85"/>
      <c r="D6" s="94"/>
      <c r="E6" s="95"/>
      <c r="F6" s="96"/>
      <c r="G6" s="65"/>
      <c r="H6" s="66"/>
      <c r="I6" s="66"/>
      <c r="J6" s="67"/>
      <c r="K6" s="1"/>
    </row>
    <row r="7" spans="1:12" ht="13.5" customHeight="1">
      <c r="A7" s="1"/>
      <c r="B7" s="86"/>
      <c r="C7" s="85"/>
      <c r="D7" s="94"/>
      <c r="E7" s="95"/>
      <c r="F7" s="96"/>
      <c r="G7" s="65"/>
      <c r="H7" s="66"/>
      <c r="I7" s="66"/>
      <c r="J7" s="67"/>
      <c r="K7" s="1"/>
    </row>
    <row r="8" spans="1:12" ht="35.25" customHeight="1">
      <c r="A8" s="1"/>
      <c r="B8" s="87"/>
      <c r="C8" s="88"/>
      <c r="D8" s="94"/>
      <c r="E8" s="95"/>
      <c r="F8" s="96"/>
      <c r="G8" s="65"/>
      <c r="H8" s="66"/>
      <c r="I8" s="66"/>
      <c r="J8" s="67"/>
      <c r="K8" s="1"/>
    </row>
    <row r="9" spans="1:12" ht="13.5" customHeight="1">
      <c r="A9" s="1"/>
      <c r="B9" s="82" t="s">
        <v>1</v>
      </c>
      <c r="C9" s="83"/>
      <c r="D9" s="39" t="s">
        <v>10</v>
      </c>
      <c r="E9" s="10" t="s">
        <v>86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0" t="s">
        <v>83</v>
      </c>
      <c r="C10" s="101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97"/>
      <c r="C11" s="98"/>
      <c r="D11" s="99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2"/>
      <c r="C12" s="103"/>
      <c r="D12" s="104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229060</v>
      </c>
      <c r="F13" s="59"/>
      <c r="G13" s="59"/>
      <c r="H13" s="60"/>
      <c r="I13" s="58">
        <f>IF(AND(I14="",I15="",I17="",I18="",I19="",I20=""),"",SUM(I14,I15,I17,I18,I19,I20))</f>
        <v>198852.34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>
        <v>229060</v>
      </c>
      <c r="F19" s="52"/>
      <c r="G19" s="52"/>
      <c r="H19" s="53"/>
      <c r="I19" s="51">
        <v>198852.34</v>
      </c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/>
      <c r="F20" s="52"/>
      <c r="G20" s="52"/>
      <c r="H20" s="53"/>
      <c r="I20" s="51"/>
      <c r="J20" s="61"/>
      <c r="K20" s="1"/>
    </row>
    <row r="21" spans="1:11" ht="25.5" customHeight="1">
      <c r="A21" s="1"/>
      <c r="B21" s="36" t="s">
        <v>29</v>
      </c>
      <c r="C21" s="89" t="s">
        <v>30</v>
      </c>
      <c r="D21" s="90"/>
      <c r="E21" s="58">
        <f>IF(AND(E22="",E23="",E24="",E25="",E26="",E27="",E28="",E29="",E30="",E31=""),"",SUM(E22,E23,E24,E25,E26,E27,E28,E29,E30,E31))</f>
        <v>230188.63000000003</v>
      </c>
      <c r="F21" s="59"/>
      <c r="G21" s="59"/>
      <c r="H21" s="60"/>
      <c r="I21" s="58">
        <f>IF(AND(I22="",I23="",I24="",I25="",I26="",I27="",I28="",I29="",I30="",I31=""),"",SUM(I22,I23,I24,I25,I26,I27,I28,I29,I30,I31))</f>
        <v>199236.88999999998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51">
        <v>0</v>
      </c>
      <c r="J22" s="61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9954.6</v>
      </c>
      <c r="F23" s="52"/>
      <c r="G23" s="52"/>
      <c r="H23" s="53"/>
      <c r="I23" s="51">
        <v>8109.17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9117.9</v>
      </c>
      <c r="F24" s="52"/>
      <c r="G24" s="52"/>
      <c r="H24" s="53"/>
      <c r="I24" s="51">
        <v>3775.46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442.08</v>
      </c>
      <c r="F25" s="52"/>
      <c r="G25" s="52"/>
      <c r="H25" s="53"/>
      <c r="I25" s="51">
        <v>482.4</v>
      </c>
      <c r="J25" s="61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162018.89000000001</v>
      </c>
      <c r="F26" s="52"/>
      <c r="G26" s="52"/>
      <c r="H26" s="53"/>
      <c r="I26" s="51">
        <v>143249.35999999999</v>
      </c>
      <c r="J26" s="61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30745.93</v>
      </c>
      <c r="F27" s="52"/>
      <c r="G27" s="52"/>
      <c r="H27" s="53"/>
      <c r="I27" s="51">
        <v>24568.04</v>
      </c>
      <c r="J27" s="61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17909.23</v>
      </c>
      <c r="F28" s="52"/>
      <c r="G28" s="52"/>
      <c r="H28" s="53"/>
      <c r="I28" s="51">
        <v>19052.46</v>
      </c>
      <c r="J28" s="61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/>
      <c r="F29" s="52"/>
      <c r="G29" s="52"/>
      <c r="H29" s="53"/>
      <c r="I29" s="51"/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/>
      <c r="F30" s="52"/>
      <c r="G30" s="52"/>
      <c r="H30" s="53"/>
      <c r="I30" s="51"/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/>
      <c r="F31" s="52"/>
      <c r="G31" s="52"/>
      <c r="H31" s="53"/>
      <c r="I31" s="51"/>
      <c r="J31" s="61"/>
      <c r="K31" s="1"/>
    </row>
    <row r="32" spans="1:11" ht="25.5" customHeight="1">
      <c r="A32" s="1"/>
      <c r="B32" s="36" t="s">
        <v>35</v>
      </c>
      <c r="C32" s="89" t="s">
        <v>82</v>
      </c>
      <c r="D32" s="90"/>
      <c r="E32" s="58">
        <f>IF(AND(E13="",E21=""),"",SUM(E13)-SUM(E21))</f>
        <v>-1128.6300000000338</v>
      </c>
      <c r="F32" s="59"/>
      <c r="G32" s="59"/>
      <c r="H32" s="60"/>
      <c r="I32" s="58">
        <f>IF(AND(I13="",I21=""),"",SUM(I13)-SUM(I21))</f>
        <v>-384.54999999998836</v>
      </c>
      <c r="J32" s="69"/>
      <c r="K32" s="1"/>
    </row>
    <row r="33" spans="1:11" ht="25.5" customHeight="1">
      <c r="A33" s="1"/>
      <c r="B33" s="38" t="s">
        <v>36</v>
      </c>
      <c r="C33" s="89" t="s">
        <v>47</v>
      </c>
      <c r="D33" s="90"/>
      <c r="E33" s="58">
        <f>IF(AND('Strona 2'!F2="",'Strona 2'!F3="",'Strona 2'!F4=""),"",SUM('Strona 2'!F2,'Strona 2'!F3,'Strona 2'!F4))</f>
        <v>637.58000000000004</v>
      </c>
      <c r="F33" s="59"/>
      <c r="G33" s="59"/>
      <c r="H33" s="60"/>
      <c r="I33" s="58">
        <f>IF(AND('Strona 2'!J2="",'Strona 2'!J3="",'Strona 2'!J4=""),"",SUM('Strona 2'!J2,'Strona 2'!J3,'Strona 2'!J4))</f>
        <v>220.3</v>
      </c>
      <c r="J33" s="69"/>
      <c r="K33" s="1"/>
    </row>
    <row r="34" spans="1:11" s="9" customFormat="1" ht="12.75" customHeight="1">
      <c r="A34" s="8"/>
      <c r="B34" s="111"/>
      <c r="C34" s="111"/>
      <c r="D34" s="111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0"/>
      <c r="C39" s="110"/>
      <c r="D39" s="110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08" t="s">
        <v>2</v>
      </c>
      <c r="C40" s="108"/>
      <c r="D40" s="108"/>
      <c r="E40" s="108"/>
      <c r="F40" s="109"/>
      <c r="G40" s="109"/>
      <c r="H40" s="109"/>
      <c r="I40" s="109"/>
      <c r="J40" s="109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topLeftCell="A18" workbookViewId="0">
      <selection activeCell="J32" sqref="J32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16"/>
      <c r="E3" s="90"/>
      <c r="F3" s="51">
        <v>0</v>
      </c>
      <c r="G3" s="52"/>
      <c r="H3" s="52"/>
      <c r="I3" s="53"/>
      <c r="J3" s="51">
        <v>0</v>
      </c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0"/>
      <c r="F4" s="51">
        <v>637.58000000000004</v>
      </c>
      <c r="G4" s="52"/>
      <c r="H4" s="52"/>
      <c r="I4" s="53"/>
      <c r="J4" s="51">
        <v>220.3</v>
      </c>
      <c r="K4" s="61"/>
      <c r="L4" s="1"/>
    </row>
    <row r="5" spans="1:12" ht="25.5" customHeight="1">
      <c r="A5" s="1"/>
      <c r="B5" s="36" t="s">
        <v>52</v>
      </c>
      <c r="C5" s="89" t="s">
        <v>53</v>
      </c>
      <c r="D5" s="116"/>
      <c r="E5" s="90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5" t="s">
        <v>55</v>
      </c>
      <c r="D6" s="116"/>
      <c r="E6" s="90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16"/>
      <c r="E7" s="90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89" t="s">
        <v>58</v>
      </c>
      <c r="D8" s="116"/>
      <c r="E8" s="90"/>
      <c r="F8" s="112">
        <f>IF(AND('Strona 1'!E32="",'Strona 1'!E33="",'Strona 2'!F5=""),"",SUM('Strona 1'!E32)+SUM('Strona 1'!E33)-SUM('Strona 2'!F5))</f>
        <v>-491.05000000003372</v>
      </c>
      <c r="G8" s="113"/>
      <c r="H8" s="113"/>
      <c r="I8" s="114"/>
      <c r="J8" s="112">
        <f>IF(AND('Strona 1'!I32="",'Strona 1'!I33="",'Strona 2'!J5=""),"",SUM('Strona 1'!I32)+SUM('Strona 1'!I33)-SUM('Strona 2'!J5))</f>
        <v>-164.24999999998835</v>
      </c>
      <c r="K8" s="120"/>
      <c r="L8" s="1"/>
    </row>
    <row r="9" spans="1:12" ht="25.5" customHeight="1">
      <c r="A9" s="1"/>
      <c r="B9" s="38" t="s">
        <v>57</v>
      </c>
      <c r="C9" s="89" t="s">
        <v>59</v>
      </c>
      <c r="D9" s="116"/>
      <c r="E9" s="90"/>
      <c r="F9" s="58">
        <f>IF(AND(F10="",F11="",F12="",F13=""),"",SUM(F10,F11,F12,F13))</f>
        <v>44.23</v>
      </c>
      <c r="G9" s="59"/>
      <c r="H9" s="59"/>
      <c r="I9" s="60"/>
      <c r="J9" s="58">
        <f>IF(AND(J10="",J11="",J12="",J13=""),"",SUM(J10,J11,J12,J13))</f>
        <v>16.36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0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0"/>
      <c r="F11" s="51">
        <v>44.23</v>
      </c>
      <c r="G11" s="52"/>
      <c r="H11" s="52"/>
      <c r="I11" s="53"/>
      <c r="J11" s="51">
        <v>16.36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0"/>
      <c r="F12" s="51">
        <v>0</v>
      </c>
      <c r="G12" s="52"/>
      <c r="H12" s="52"/>
      <c r="I12" s="53"/>
      <c r="J12" s="51">
        <v>0</v>
      </c>
      <c r="K12" s="61"/>
      <c r="L12" s="1"/>
    </row>
    <row r="13" spans="1:12" ht="25.5" customHeight="1">
      <c r="A13" s="1"/>
      <c r="B13" s="35"/>
      <c r="C13" s="118"/>
      <c r="D13" s="118"/>
      <c r="E13" s="119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89" t="s">
        <v>64</v>
      </c>
      <c r="D14" s="116"/>
      <c r="E14" s="90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17"/>
      <c r="L14" s="1"/>
    </row>
    <row r="15" spans="1:12" ht="25.5" customHeight="1">
      <c r="A15" s="1"/>
      <c r="B15" s="35"/>
      <c r="C15" s="118"/>
      <c r="D15" s="118"/>
      <c r="E15" s="119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18"/>
      <c r="D16" s="118"/>
      <c r="E16" s="119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0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0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89" t="s">
        <v>66</v>
      </c>
      <c r="D19" s="116"/>
      <c r="E19" s="90"/>
      <c r="F19" s="58">
        <f>IF(AND(F8="",F9="",F14=""),"",SUM(F8)+SUM(F9)-SUM(F14))</f>
        <v>-446.8200000000337</v>
      </c>
      <c r="G19" s="59"/>
      <c r="H19" s="59"/>
      <c r="I19" s="60"/>
      <c r="J19" s="58">
        <f>IF(AND(J8="",J9="",J14=""),"",SUM(J8)+SUM(J9)-SUM(J14))</f>
        <v>-147.88999999998833</v>
      </c>
      <c r="K19" s="69"/>
      <c r="L19" s="1"/>
    </row>
    <row r="20" spans="1:12" ht="25.5" customHeight="1">
      <c r="A20" s="1"/>
      <c r="B20" s="38" t="s">
        <v>65</v>
      </c>
      <c r="C20" s="89" t="s">
        <v>67</v>
      </c>
      <c r="D20" s="116"/>
      <c r="E20" s="90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0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0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89" t="s">
        <v>71</v>
      </c>
      <c r="D23" s="116"/>
      <c r="E23" s="90"/>
      <c r="F23" s="58">
        <f>IF(AND(F19="",F20=""),"",SUM(F19)+SUM(F20))</f>
        <v>-446.8200000000337</v>
      </c>
      <c r="G23" s="59"/>
      <c r="H23" s="59"/>
      <c r="I23" s="60"/>
      <c r="J23" s="58">
        <f>IF(AND(J19="",J20=""),"",SUM(J19)+SUM(J20))</f>
        <v>-147.88999999998833</v>
      </c>
      <c r="K23" s="69"/>
      <c r="L23" s="1"/>
    </row>
    <row r="24" spans="1:12" ht="25.5" customHeight="1">
      <c r="A24" s="1"/>
      <c r="B24" s="38" t="s">
        <v>72</v>
      </c>
      <c r="C24" s="89" t="s">
        <v>73</v>
      </c>
      <c r="D24" s="116"/>
      <c r="E24" s="90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16"/>
      <c r="E25" s="90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89" t="s">
        <v>77</v>
      </c>
      <c r="D26" s="116"/>
      <c r="E26" s="90"/>
      <c r="F26" s="112">
        <f>IF(AND(F23="",F24="",F25=""),"",SUM(F23)-SUM(F24)-SUM(F25))</f>
        <v>-446.8200000000337</v>
      </c>
      <c r="G26" s="113"/>
      <c r="H26" s="113"/>
      <c r="I26" s="114"/>
      <c r="J26" s="112">
        <f>IF(AND(J23="",J24="",J25=""),"",SUM(J23)-SUM(J24)-SUM(J25))</f>
        <v>-147.88999999998833</v>
      </c>
      <c r="K26" s="120"/>
      <c r="L26" s="1"/>
    </row>
    <row r="27" spans="1:12" s="9" customFormat="1" ht="22.5" customHeight="1">
      <c r="A27" s="8"/>
      <c r="B27" s="126" t="s">
        <v>78</v>
      </c>
      <c r="C27" s="126"/>
      <c r="D27" s="126"/>
      <c r="E27" s="126"/>
      <c r="F27" s="127"/>
      <c r="G27" s="127"/>
      <c r="H27" s="127"/>
      <c r="I27" s="127"/>
      <c r="J27" s="127"/>
      <c r="K27" s="127"/>
      <c r="L27" s="8"/>
    </row>
    <row r="28" spans="1:12" s="9" customFormat="1" ht="18.75" customHeight="1">
      <c r="A28" s="8"/>
      <c r="B28" s="42" t="s">
        <v>79</v>
      </c>
      <c r="C28" s="128"/>
      <c r="D28" s="129"/>
      <c r="E28" s="129"/>
      <c r="F28" s="129"/>
      <c r="G28" s="129"/>
      <c r="H28" s="129"/>
      <c r="I28" s="129"/>
      <c r="J28" s="129"/>
      <c r="K28" s="129"/>
      <c r="L28" s="8"/>
    </row>
    <row r="29" spans="1:12" s="9" customFormat="1" ht="18.75" customHeight="1">
      <c r="A29" s="8"/>
      <c r="B29" s="42" t="s">
        <v>80</v>
      </c>
      <c r="C29" s="128"/>
      <c r="D29" s="129"/>
      <c r="E29" s="129"/>
      <c r="F29" s="129"/>
      <c r="G29" s="129"/>
      <c r="H29" s="129"/>
      <c r="I29" s="129"/>
      <c r="J29" s="129"/>
      <c r="K29" s="129"/>
      <c r="L29" s="8"/>
    </row>
    <row r="30" spans="1:12" s="9" customFormat="1" ht="18.75" customHeight="1">
      <c r="A30" s="8"/>
      <c r="B30" s="42" t="s">
        <v>81</v>
      </c>
      <c r="C30" s="128"/>
      <c r="D30" s="129"/>
      <c r="E30" s="129"/>
      <c r="F30" s="129"/>
      <c r="G30" s="129"/>
      <c r="H30" s="129"/>
      <c r="I30" s="129"/>
      <c r="J30" s="129"/>
      <c r="K30" s="129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88</v>
      </c>
      <c r="D32" s="6"/>
      <c r="E32" s="49" t="s">
        <v>87</v>
      </c>
      <c r="F32" s="6"/>
      <c r="G32" s="7"/>
      <c r="H32" s="7"/>
      <c r="I32" s="7"/>
      <c r="J32" s="49" t="s">
        <v>89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0"/>
      <c r="C34" s="110"/>
      <c r="D34" s="110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08" t="s">
        <v>2</v>
      </c>
      <c r="C36" s="108"/>
      <c r="D36" s="108"/>
      <c r="E36" s="108"/>
      <c r="F36" s="108"/>
      <c r="G36" s="109"/>
      <c r="H36" s="109"/>
      <c r="I36" s="109"/>
      <c r="J36" s="109"/>
      <c r="K36" s="109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User</cp:lastModifiedBy>
  <cp:lastPrinted>2019-03-05T14:11:41Z</cp:lastPrinted>
  <dcterms:created xsi:type="dcterms:W3CDTF">2002-05-17T10:25:58Z</dcterms:created>
  <dcterms:modified xsi:type="dcterms:W3CDTF">2021-03-10T17:35:09Z</dcterms:modified>
</cp:coreProperties>
</file>