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I32" i="1" l="1"/>
  <c r="J8" i="3" s="1"/>
  <c r="J19" s="1"/>
  <c r="J23" s="1"/>
  <c r="J26" s="1"/>
  <c r="E32" i="1"/>
  <c r="F8" i="3" s="1"/>
  <c r="F19" s="1"/>
  <c r="F23" s="1"/>
  <c r="F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<sst xmlns="http://schemas.openxmlformats.org/spreadsheetml/2006/main" count="112" uniqueCount="90">
  <si>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</si>
  <si>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</si>
  <si>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</si>
  <si>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</si>
  <si>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</si>
  <si>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</si>
  <si>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</si>
  <si>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</si>
  <si>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</si>
  <si>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</si>
  <si>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</si>
  <si>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</si>
  <si>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</si>
  <si>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</si>
  <si>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</si>
  <si>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</si>
  <si>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</si>
  <si>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</si>
  <si>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</si>
  <si>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</si>
  <si>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</si>
  <si>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</si>
  <si>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</si>
  <si>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</si>
  <si>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</si>
  <si>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</si>
  <si>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</si>
  <si>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</si>
  <si>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</si>
  <si>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</si>
  <si>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</si>
  <si>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</si>
  <si>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</si>
  <si>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</si>
  <si>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</si>
  <si>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</si>
  <si>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</si>
  <si>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</si>
  <si>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</si>
  <si>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</si>
  <si>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</si>
  <si>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</si>
  <si>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</si>
  <si>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</si>
  <si>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</si>
  <si>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</si>
  <si>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</si>
  <si>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</si>
  <si>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</si>
  <si>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</si>
  <si>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</si>
  <si>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</si>
  <si>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</si>
  <si>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</si>
  <si>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</si>
  <si>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</si>
  <si>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</si>
  <si>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</si>
  <si>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</si>
  <si>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</si>
  <si>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</si>
  <si>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</si>
  <si>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</si>
  <si>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</si>
  <si>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</si>
  <si>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</si>
  <si>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</si>
  <si>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</si>
  <si>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</si>
  <si>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</si>
  <si>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</si>
  <si>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</si>
  <si>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</si>
  <si>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</si>
  <si>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</si>
  <si>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</si>
  <si>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</si>
  <si>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</si>
  <si>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</si>
  <si>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</si>
  <si>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</si>
  <si>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</si>
  <si>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</si>
  <si>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272931816</t>
  </si>
  <si>
    <t>URZĄD GMINY MARKLOWICE</t>
  </si>
  <si>
    <t>GMINNA BIBLIOTEKA PUBLICZNA                            UL. WYZWOLENIA 152                                    44-321 MARKLOWICE                           NIP 647-21-52-341</t>
  </si>
  <si>
    <t>Adamczyk Mirela</t>
  </si>
  <si>
    <t>Węglorz Jolanta</t>
  </si>
  <si>
    <t>31-12-2022</t>
  </si>
  <si>
    <t>2023-02-08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</si>
</sst>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9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8" fillId="0" borderId="10" xfId="0" applyNumberFormat="1" applyFont="1" applyFill="1" applyBorder="1" applyAlignment="1" applyProtection="1">
      <alignment horizontal="right" vertical="center"/>
      <protection locked="0"/>
    </xf>
    <xf numFmtId="165" fontId="18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17" fillId="0" borderId="10" xfId="0" applyNumberFormat="1" applyFont="1" applyFill="1" applyBorder="1" applyAlignment="1" applyProtection="1">
      <alignment horizontal="right" vertical="center"/>
      <protection locked="0"/>
    </xf>
    <xf numFmtId="165" fontId="17" fillId="0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abSelected="1" workbookViewId="0">
      <selection activeCell="I25" sqref="I25:J25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9" t="s">
        <v>48</v>
      </c>
      <c r="C2" s="110"/>
      <c r="D2" s="110"/>
      <c r="E2" s="110"/>
      <c r="F2" s="110"/>
      <c r="G2" s="110"/>
      <c r="H2" s="110"/>
      <c r="I2" s="110"/>
      <c r="J2" s="110"/>
      <c r="K2" s="8"/>
    </row>
    <row r="3" spans="1:12" s="9" customFormat="1" ht="33" customHeight="1">
      <c r="A3" s="8"/>
      <c r="B3" s="111"/>
      <c r="C3" s="111"/>
      <c r="D3" s="111"/>
      <c r="E3" s="111"/>
      <c r="F3" s="111"/>
      <c r="G3" s="111"/>
      <c r="H3" s="111"/>
      <c r="I3" s="111"/>
      <c r="J3" s="111"/>
      <c r="K3" s="8"/>
    </row>
    <row r="4" spans="1:12" ht="15" customHeight="1">
      <c r="A4" s="1"/>
      <c r="B4" s="84" t="s">
        <v>8</v>
      </c>
      <c r="C4" s="85"/>
      <c r="D4" s="95" t="s">
        <v>13</v>
      </c>
      <c r="E4" s="96"/>
      <c r="F4" s="97"/>
      <c r="G4" s="62" t="s">
        <v>0</v>
      </c>
      <c r="H4" s="63"/>
      <c r="I4" s="63"/>
      <c r="J4" s="64"/>
      <c r="K4" s="1"/>
    </row>
    <row r="5" spans="1:12" ht="13.5" customHeight="1">
      <c r="A5" s="1"/>
      <c r="B5" s="86" t="s">
        <v>85</v>
      </c>
      <c r="C5" s="87"/>
      <c r="D5" s="98"/>
      <c r="E5" s="99"/>
      <c r="F5" s="100"/>
      <c r="G5" s="65" t="s">
        <v>84</v>
      </c>
      <c r="H5" s="66"/>
      <c r="I5" s="66"/>
      <c r="J5" s="67"/>
      <c r="K5" s="1"/>
    </row>
    <row r="6" spans="1:12" ht="13.5" customHeight="1">
      <c r="A6" s="1"/>
      <c r="B6" s="88"/>
      <c r="C6" s="87"/>
      <c r="D6" s="98"/>
      <c r="E6" s="99"/>
      <c r="F6" s="100"/>
      <c r="G6" s="65"/>
      <c r="H6" s="66"/>
      <c r="I6" s="66"/>
      <c r="J6" s="67"/>
      <c r="K6" s="1"/>
    </row>
    <row r="7" spans="1:12" ht="13.5" customHeight="1">
      <c r="A7" s="1"/>
      <c r="B7" s="88"/>
      <c r="C7" s="87"/>
      <c r="D7" s="98"/>
      <c r="E7" s="99"/>
      <c r="F7" s="100"/>
      <c r="G7" s="65"/>
      <c r="H7" s="66"/>
      <c r="I7" s="66"/>
      <c r="J7" s="67"/>
      <c r="K7" s="1"/>
    </row>
    <row r="8" spans="1:12" ht="35.25" customHeight="1">
      <c r="A8" s="1"/>
      <c r="B8" s="89"/>
      <c r="C8" s="90"/>
      <c r="D8" s="98"/>
      <c r="E8" s="99"/>
      <c r="F8" s="100"/>
      <c r="G8" s="65"/>
      <c r="H8" s="66"/>
      <c r="I8" s="66"/>
      <c r="J8" s="67"/>
      <c r="K8" s="1"/>
    </row>
    <row r="9" spans="1:12" ht="13.5" customHeight="1">
      <c r="A9" s="1"/>
      <c r="B9" s="84" t="s">
        <v>1</v>
      </c>
      <c r="C9" s="85"/>
      <c r="D9" s="39" t="s">
        <v>10</v>
      </c>
      <c r="E9" s="10" t="s">
        <v>88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4" t="s">
        <v>83</v>
      </c>
      <c r="C10" s="105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101"/>
      <c r="C11" s="102"/>
      <c r="D11" s="103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6"/>
      <c r="C12" s="107"/>
      <c r="D12" s="108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235308.73</v>
      </c>
      <c r="F13" s="59"/>
      <c r="G13" s="59"/>
      <c r="H13" s="60"/>
      <c r="I13" s="58">
        <f>IF(AND(I14="",I15="",I17="",I18="",I19="",I20=""),"",SUM(I14,I15,I17,I18,I19,I20))</f>
        <v>263690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>
        <v>235308.73</v>
      </c>
      <c r="F19" s="52"/>
      <c r="G19" s="52"/>
      <c r="H19" s="53"/>
      <c r="I19" s="51">
        <v>263690</v>
      </c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/>
      <c r="F20" s="52"/>
      <c r="G20" s="52"/>
      <c r="H20" s="53"/>
      <c r="I20" s="51"/>
      <c r="J20" s="61"/>
      <c r="K20" s="1"/>
    </row>
    <row r="21" spans="1:11" ht="25.5" customHeight="1">
      <c r="A21" s="1"/>
      <c r="B21" s="36" t="s">
        <v>29</v>
      </c>
      <c r="C21" s="91" t="s">
        <v>30</v>
      </c>
      <c r="D21" s="92"/>
      <c r="E21" s="58">
        <f>IF(AND(E22="",E23="",E24="",E25="",E26="",E27="",E28="",E29="",E30="",E31=""),"",SUM(E22,E23,E24,E25,E26,E27,E28,E29,E30,E31))</f>
        <v>235545.39</v>
      </c>
      <c r="F21" s="59"/>
      <c r="G21" s="59"/>
      <c r="H21" s="60"/>
      <c r="I21" s="58">
        <f>IF(AND(I22="",I23="",I24="",I25="",I26="",I27="",I28="",I29="",I30="",I31=""),"",SUM(I22,I23,I24,I25,I26,I27,I28,I29,I30,I31))</f>
        <v>268785.74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93"/>
      <c r="J22" s="94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11601.5</v>
      </c>
      <c r="F23" s="52"/>
      <c r="G23" s="52"/>
      <c r="H23" s="53"/>
      <c r="I23" s="51">
        <v>18682.14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6018.47</v>
      </c>
      <c r="F24" s="52"/>
      <c r="G24" s="52"/>
      <c r="H24" s="53"/>
      <c r="I24" s="51">
        <v>7603.97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462.01</v>
      </c>
      <c r="F25" s="52"/>
      <c r="G25" s="52"/>
      <c r="H25" s="53"/>
      <c r="I25" s="82">
        <v>466.12</v>
      </c>
      <c r="J25" s="83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166637.34</v>
      </c>
      <c r="F26" s="52"/>
      <c r="G26" s="52"/>
      <c r="H26" s="53"/>
      <c r="I26" s="82">
        <v>187342.34</v>
      </c>
      <c r="J26" s="83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33365.910000000003</v>
      </c>
      <c r="F27" s="52"/>
      <c r="G27" s="52"/>
      <c r="H27" s="53"/>
      <c r="I27" s="82">
        <v>36754.43</v>
      </c>
      <c r="J27" s="83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17460.16</v>
      </c>
      <c r="F28" s="52"/>
      <c r="G28" s="52"/>
      <c r="H28" s="53"/>
      <c r="I28" s="82">
        <v>17936.740000000002</v>
      </c>
      <c r="J28" s="83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/>
      <c r="F29" s="52"/>
      <c r="G29" s="52"/>
      <c r="H29" s="53"/>
      <c r="I29" s="51"/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/>
      <c r="F30" s="52"/>
      <c r="G30" s="52"/>
      <c r="H30" s="53"/>
      <c r="I30" s="51"/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/>
      <c r="F31" s="52"/>
      <c r="G31" s="52"/>
      <c r="H31" s="53"/>
      <c r="I31" s="51"/>
      <c r="J31" s="61"/>
      <c r="K31" s="1"/>
    </row>
    <row r="32" spans="1:11" ht="25.5" customHeight="1">
      <c r="A32" s="1"/>
      <c r="B32" s="36" t="s">
        <v>35</v>
      </c>
      <c r="C32" s="91" t="s">
        <v>82</v>
      </c>
      <c r="D32" s="92"/>
      <c r="E32" s="58">
        <f>IF(AND(E13="",E21=""),"",SUM(E13)-SUM(E21))</f>
        <v>-236.66000000000349</v>
      </c>
      <c r="F32" s="59"/>
      <c r="G32" s="59"/>
      <c r="H32" s="60"/>
      <c r="I32" s="58">
        <f>IF(AND(I13="",I21=""),"",SUM(I13)-SUM(I21))</f>
        <v>-5095.7399999999907</v>
      </c>
      <c r="J32" s="69"/>
      <c r="K32" s="1"/>
    </row>
    <row r="33" spans="1:11" ht="25.5" customHeight="1">
      <c r="A33" s="1"/>
      <c r="B33" s="38" t="s">
        <v>36</v>
      </c>
      <c r="C33" s="91" t="s">
        <v>47</v>
      </c>
      <c r="D33" s="92"/>
      <c r="E33" s="58">
        <f>IF(AND('Strona 2'!F2="",'Strona 2'!F3="",'Strona 2'!F4=""),"",SUM('Strona 2'!F2,'Strona 2'!F3,'Strona 2'!F4))</f>
        <v>396.6</v>
      </c>
      <c r="F33" s="59"/>
      <c r="G33" s="59"/>
      <c r="H33" s="60"/>
      <c r="I33" s="58">
        <f>IF(AND('Strona 2'!J2="",'Strona 2'!J3="",'Strona 2'!J4=""),"",SUM('Strona 2'!J2,'Strona 2'!J3,'Strona 2'!J4))</f>
        <v>802.68</v>
      </c>
      <c r="J33" s="69"/>
      <c r="K33" s="1"/>
    </row>
    <row r="34" spans="1:11" s="9" customFormat="1" ht="12.75" customHeight="1">
      <c r="A34" s="8"/>
      <c r="B34" s="115"/>
      <c r="C34" s="115"/>
      <c r="D34" s="115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4"/>
      <c r="C39" s="114"/>
      <c r="D39" s="114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12" t="s">
        <v>2</v>
      </c>
      <c r="C40" s="112"/>
      <c r="D40" s="112"/>
      <c r="E40" s="112"/>
      <c r="F40" s="113"/>
      <c r="G40" s="113"/>
      <c r="H40" s="113"/>
      <c r="I40" s="113"/>
      <c r="J40" s="113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opLeftCell="A19" workbookViewId="0">
      <selection activeCell="G32" sqref="G32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20"/>
      <c r="E3" s="92"/>
      <c r="F3" s="51">
        <v>0</v>
      </c>
      <c r="G3" s="52"/>
      <c r="H3" s="52"/>
      <c r="I3" s="53"/>
      <c r="J3" s="51">
        <v>0</v>
      </c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2"/>
      <c r="F4" s="51">
        <v>396.6</v>
      </c>
      <c r="G4" s="52"/>
      <c r="H4" s="52"/>
      <c r="I4" s="53"/>
      <c r="J4" s="51">
        <v>802.68</v>
      </c>
      <c r="K4" s="61"/>
      <c r="L4" s="1"/>
    </row>
    <row r="5" spans="1:12" ht="25.5" customHeight="1">
      <c r="A5" s="1"/>
      <c r="B5" s="36" t="s">
        <v>52</v>
      </c>
      <c r="C5" s="91" t="s">
        <v>53</v>
      </c>
      <c r="D5" s="120"/>
      <c r="E5" s="92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9" t="s">
        <v>55</v>
      </c>
      <c r="D6" s="120"/>
      <c r="E6" s="92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20"/>
      <c r="E7" s="92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91" t="s">
        <v>58</v>
      </c>
      <c r="D8" s="120"/>
      <c r="E8" s="92"/>
      <c r="F8" s="116">
        <f>IF(AND('Strona 1'!E32="",'Strona 1'!E33="",'Strona 2'!F5=""),"",SUM('Strona 1'!E32)+SUM('Strona 1'!E33)-SUM('Strona 2'!F5))</f>
        <v>159.93999999999653</v>
      </c>
      <c r="G8" s="117"/>
      <c r="H8" s="117"/>
      <c r="I8" s="118"/>
      <c r="J8" s="116">
        <f>IF(AND('Strona 1'!I32="",'Strona 1'!I33="",'Strona 2'!J5=""),"",SUM('Strona 1'!I32)+SUM('Strona 1'!I33)-SUM('Strona 2'!J5))</f>
        <v>-4293.0599999999904</v>
      </c>
      <c r="K8" s="124"/>
      <c r="L8" s="1"/>
    </row>
    <row r="9" spans="1:12" ht="25.5" customHeight="1">
      <c r="A9" s="1"/>
      <c r="B9" s="38" t="s">
        <v>57</v>
      </c>
      <c r="C9" s="91" t="s">
        <v>59</v>
      </c>
      <c r="D9" s="120"/>
      <c r="E9" s="92"/>
      <c r="F9" s="58">
        <f>IF(AND(F10="",F11="",F12="",F13=""),"",SUM(F10,F11,F12,F13))</f>
        <v>4.41</v>
      </c>
      <c r="G9" s="59"/>
      <c r="H9" s="59"/>
      <c r="I9" s="60"/>
      <c r="J9" s="58">
        <f>IF(AND(J10="",J11="",J12="",J13=""),"",SUM(J10,J11,J12,J13))</f>
        <v>664.01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2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2"/>
      <c r="F11" s="51">
        <v>4.41</v>
      </c>
      <c r="G11" s="52"/>
      <c r="H11" s="52"/>
      <c r="I11" s="53"/>
      <c r="J11" s="51">
        <v>664.01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2"/>
      <c r="F12" s="51">
        <v>0</v>
      </c>
      <c r="G12" s="52"/>
      <c r="H12" s="52"/>
      <c r="I12" s="53"/>
      <c r="J12" s="51">
        <v>0</v>
      </c>
      <c r="K12" s="61"/>
      <c r="L12" s="1"/>
    </row>
    <row r="13" spans="1:12" ht="25.5" customHeight="1">
      <c r="A13" s="1"/>
      <c r="B13" s="35"/>
      <c r="C13" s="122"/>
      <c r="D13" s="122"/>
      <c r="E13" s="123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91" t="s">
        <v>64</v>
      </c>
      <c r="D14" s="120"/>
      <c r="E14" s="92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21"/>
      <c r="L14" s="1"/>
    </row>
    <row r="15" spans="1:12" ht="25.5" customHeight="1">
      <c r="A15" s="1"/>
      <c r="B15" s="35"/>
      <c r="C15" s="122"/>
      <c r="D15" s="122"/>
      <c r="E15" s="123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22"/>
      <c r="D16" s="122"/>
      <c r="E16" s="123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2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2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91" t="s">
        <v>66</v>
      </c>
      <c r="D19" s="120"/>
      <c r="E19" s="92"/>
      <c r="F19" s="58">
        <f>IF(AND(F8="",F9="",F14=""),"",SUM(F8)+SUM(F9)-SUM(F14))</f>
        <v>164.34999999999653</v>
      </c>
      <c r="G19" s="59"/>
      <c r="H19" s="59"/>
      <c r="I19" s="60"/>
      <c r="J19" s="58">
        <f>IF(AND(J8="",J9="",J14=""),"",SUM(J8)+SUM(J9)-SUM(J14))</f>
        <v>-3629.0499999999902</v>
      </c>
      <c r="K19" s="69"/>
      <c r="L19" s="1"/>
    </row>
    <row r="20" spans="1:12" ht="25.5" customHeight="1">
      <c r="A20" s="1"/>
      <c r="B20" s="38" t="s">
        <v>65</v>
      </c>
      <c r="C20" s="91" t="s">
        <v>67</v>
      </c>
      <c r="D20" s="120"/>
      <c r="E20" s="92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2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2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91" t="s">
        <v>71</v>
      </c>
      <c r="D23" s="120"/>
      <c r="E23" s="92"/>
      <c r="F23" s="58">
        <f>IF(AND(F19="",F20=""),"",SUM(F19)+SUM(F20))</f>
        <v>164.34999999999653</v>
      </c>
      <c r="G23" s="59"/>
      <c r="H23" s="59"/>
      <c r="I23" s="60"/>
      <c r="J23" s="58">
        <f>IF(AND(J19="",J20=""),"",SUM(J19)+SUM(J20))</f>
        <v>-3629.0499999999902</v>
      </c>
      <c r="K23" s="69"/>
      <c r="L23" s="1"/>
    </row>
    <row r="24" spans="1:12" ht="25.5" customHeight="1">
      <c r="A24" s="1"/>
      <c r="B24" s="38" t="s">
        <v>72</v>
      </c>
      <c r="C24" s="91" t="s">
        <v>73</v>
      </c>
      <c r="D24" s="120"/>
      <c r="E24" s="92"/>
      <c r="F24" s="125"/>
      <c r="G24" s="126"/>
      <c r="H24" s="126"/>
      <c r="I24" s="127"/>
      <c r="J24" s="125"/>
      <c r="K24" s="128"/>
      <c r="L24" s="1"/>
    </row>
    <row r="25" spans="1:12" ht="25.5" customHeight="1">
      <c r="A25" s="1"/>
      <c r="B25" s="41" t="s">
        <v>75</v>
      </c>
      <c r="C25" s="129" t="s">
        <v>74</v>
      </c>
      <c r="D25" s="120"/>
      <c r="E25" s="92"/>
      <c r="F25" s="125"/>
      <c r="G25" s="126"/>
      <c r="H25" s="126"/>
      <c r="I25" s="127"/>
      <c r="J25" s="125"/>
      <c r="K25" s="128"/>
      <c r="L25" s="1"/>
    </row>
    <row r="26" spans="1:12" ht="25.5" customHeight="1">
      <c r="A26" s="1"/>
      <c r="B26" s="38" t="s">
        <v>76</v>
      </c>
      <c r="C26" s="91" t="s">
        <v>77</v>
      </c>
      <c r="D26" s="120"/>
      <c r="E26" s="92"/>
      <c r="F26" s="116">
        <f>IF(AND(F23="",F24="",F25=""),"",SUM(F23)-SUM(F24)-SUM(F25))</f>
        <v>164.34999999999653</v>
      </c>
      <c r="G26" s="117"/>
      <c r="H26" s="117"/>
      <c r="I26" s="118"/>
      <c r="J26" s="116">
        <f>IF(AND(J23="",J24="",J25=""),"",SUM(J23)-SUM(J24)-SUM(J25))</f>
        <v>-3629.0499999999902</v>
      </c>
      <c r="K26" s="124"/>
      <c r="L26" s="1"/>
    </row>
    <row r="27" spans="1:12" s="9" customFormat="1" ht="22.5" customHeight="1">
      <c r="A27" s="8"/>
      <c r="B27" s="130" t="s">
        <v>78</v>
      </c>
      <c r="C27" s="130"/>
      <c r="D27" s="130"/>
      <c r="E27" s="130"/>
      <c r="F27" s="131"/>
      <c r="G27" s="131"/>
      <c r="H27" s="131"/>
      <c r="I27" s="131"/>
      <c r="J27" s="131"/>
      <c r="K27" s="131"/>
      <c r="L27" s="8"/>
    </row>
    <row r="28" spans="1:12" s="9" customFormat="1" ht="18.75" customHeight="1">
      <c r="A28" s="8"/>
      <c r="B28" s="42" t="s">
        <v>79</v>
      </c>
      <c r="C28" s="132"/>
      <c r="D28" s="133"/>
      <c r="E28" s="133"/>
      <c r="F28" s="133"/>
      <c r="G28" s="133"/>
      <c r="H28" s="133"/>
      <c r="I28" s="133"/>
      <c r="J28" s="133"/>
      <c r="K28" s="133"/>
      <c r="L28" s="8"/>
    </row>
    <row r="29" spans="1:12" s="9" customFormat="1" ht="18.75" customHeight="1">
      <c r="A29" s="8"/>
      <c r="B29" s="42" t="s">
        <v>80</v>
      </c>
      <c r="C29" s="132"/>
      <c r="D29" s="133"/>
      <c r="E29" s="133"/>
      <c r="F29" s="133"/>
      <c r="G29" s="133"/>
      <c r="H29" s="133"/>
      <c r="I29" s="133"/>
      <c r="J29" s="133"/>
      <c r="K29" s="133"/>
      <c r="L29" s="8"/>
    </row>
    <row r="30" spans="1:12" s="9" customFormat="1" ht="18.75" customHeight="1">
      <c r="A30" s="8"/>
      <c r="B30" s="42" t="s">
        <v>81</v>
      </c>
      <c r="C30" s="132"/>
      <c r="D30" s="133"/>
      <c r="E30" s="133"/>
      <c r="F30" s="133"/>
      <c r="G30" s="133"/>
      <c r="H30" s="133"/>
      <c r="I30" s="133"/>
      <c r="J30" s="133"/>
      <c r="K30" s="133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86</v>
      </c>
      <c r="D32" s="6"/>
      <c r="E32" s="49" t="s">
        <v>89</v>
      </c>
      <c r="F32" s="6"/>
      <c r="G32" s="7"/>
      <c r="H32" s="7"/>
      <c r="I32" s="7"/>
      <c r="J32" s="49" t="s">
        <v>87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4"/>
      <c r="C34" s="114"/>
      <c r="D34" s="114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12" t="s">
        <v>2</v>
      </c>
      <c r="C36" s="112"/>
      <c r="D36" s="112"/>
      <c r="E36" s="112"/>
      <c r="F36" s="112"/>
      <c r="G36" s="113"/>
      <c r="H36" s="113"/>
      <c r="I36" s="113"/>
      <c r="J36" s="113"/>
      <c r="K36" s="113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2023-02-08T09:23:07Z</cp:lastPrinted>
  <dcterms:created xsi:type="dcterms:W3CDTF">2002-05-17T10:25:58Z</dcterms:created>
  <dcterms:modified xsi:type="dcterms:W3CDTF">2023-03-13T08:02:31Z</dcterms:modified>
</cp:coreProperties>
</file>